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ЈН озелењавање\"/>
    </mc:Choice>
  </mc:AlternateContent>
  <bookViews>
    <workbookView xWindow="480" yWindow="75" windowWidth="27795" windowHeight="12345"/>
  </bookViews>
  <sheets>
    <sheet name="PIP" sheetId="1" r:id="rId1"/>
  </sheets>
  <externalReferences>
    <externalReference r:id="rId2"/>
  </externalReferences>
  <definedNames>
    <definedName name="_xlnm._FilterDatabase" localSheetId="0" hidden="1">PIP!$C$5:$C$99</definedName>
    <definedName name="_xlnm.Print_Area" localSheetId="0">PIP!$A$1:$F$95</definedName>
  </definedNames>
  <calcPr calcId="152511"/>
</workbook>
</file>

<file path=xl/calcChain.xml><?xml version="1.0" encoding="utf-8"?>
<calcChain xmlns="http://schemas.openxmlformats.org/spreadsheetml/2006/main">
  <c r="F77" i="1" l="1"/>
  <c r="F13" i="1"/>
  <c r="B87" i="1" l="1"/>
  <c r="A87" i="1"/>
  <c r="B86" i="1"/>
  <c r="A86" i="1"/>
  <c r="B85" i="1"/>
  <c r="A85" i="1"/>
  <c r="F67" i="1"/>
  <c r="F64" i="1"/>
  <c r="F55" i="1"/>
  <c r="D51" i="1"/>
  <c r="D50" i="1"/>
  <c r="F48" i="1"/>
  <c r="F42" i="1"/>
  <c r="D38" i="1"/>
  <c r="D37" i="1"/>
  <c r="F35" i="1"/>
  <c r="F26" i="1"/>
  <c r="D16" i="1"/>
  <c r="D19" i="1" s="1"/>
  <c r="D11" i="1"/>
  <c r="F9" i="1"/>
  <c r="A83" i="1"/>
  <c r="E79" i="1" l="1"/>
  <c r="F79" i="1" s="1"/>
  <c r="F80" i="1" s="1"/>
  <c r="F81" i="1" s="1"/>
  <c r="E87" i="1" s="1"/>
  <c r="F39" i="1"/>
  <c r="F52" i="1"/>
  <c r="E57" i="1" s="1"/>
  <c r="F57" i="1" s="1"/>
  <c r="F58" i="1" s="1"/>
  <c r="D12" i="1"/>
  <c r="D20" i="1"/>
  <c r="F21" i="1" s="1"/>
  <c r="F17" i="1"/>
  <c r="E28" i="1" s="1"/>
  <c r="F59" i="1" l="1"/>
  <c r="E86" i="1" s="1"/>
  <c r="F28" i="1"/>
  <c r="F29" i="1" s="1"/>
  <c r="F30" i="1" l="1"/>
  <c r="E85" i="1" s="1"/>
  <c r="E88" i="1" s="1"/>
  <c r="E89" i="1" s="1"/>
  <c r="E90" i="1" s="1"/>
</calcChain>
</file>

<file path=xl/sharedStrings.xml><?xml version="1.0" encoding="utf-8"?>
<sst xmlns="http://schemas.openxmlformats.org/spreadsheetml/2006/main" count="151" uniqueCount="76">
  <si>
    <t>9.3.5. PREDMER I PREDRAČUN RADOVA OZELENJAVANJA</t>
  </si>
  <si>
    <t>Strana 1.</t>
  </si>
  <si>
    <t>RB</t>
  </si>
  <si>
    <t>OPIS</t>
  </si>
  <si>
    <t>JM</t>
  </si>
  <si>
    <t>KOLIČINA</t>
  </si>
  <si>
    <t>CENA</t>
  </si>
  <si>
    <t>IZNOS</t>
  </si>
  <si>
    <t>A</t>
  </si>
  <si>
    <t>I</t>
  </si>
  <si>
    <t>PRETHODNI RADOVI</t>
  </si>
  <si>
    <t>Prenos projekta na teren - trasiranje, razmeravanje, pravljenje belega i označavanje mesta za sadnju, u svemu prema opštim uslovima za izvođenje radova. U obeležavanju stabala treba voditi računa o postojećim podzemnim i nadzemnim instalacijama koje treba proveriti u svakoj konkretnoj situaciji i uskladiti poziciju sadnje sa linijom podzemnih  instalacija, kao i sa nadzemnim instalacijama zbog očekivanog rasta stabla. Kod drvorednih sadnica se u tom slučaju može korigovati cela linija sadnje ukoliko instalacije smetaju duž ulice.
Obračun po m2</t>
  </si>
  <si>
    <t>m2</t>
  </si>
  <si>
    <t>Svega pod I:</t>
  </si>
  <si>
    <t>II</t>
  </si>
  <si>
    <t>ZEMLJANI RADOVI</t>
  </si>
  <si>
    <t>Iskop sadnih jama dim. 80x80x80 cm,sa utovarom u vozilo i odvozom na deponiju do 5 km, u svemu prema opštim uslovima za izvođenje radova.
Obračun po sadnom mestu</t>
  </si>
  <si>
    <t>kom</t>
  </si>
  <si>
    <t xml:space="preserve">Nabavka, transport i ispuna zemljišnog supstrata (prosečno 0,60 m3 po sadnom mestu), sačinjenog od oko 80% kvalitetne zemlje, 10% treseta ili pregorelog stajnjaka i 10% peska, sa dodavanjem hidrogela (10gr po sadnom mestu), u svemu prema opštim uslovima za izvođenje radova.
Obračun po sadnom mestu. </t>
  </si>
  <si>
    <t>Svega pod II:</t>
  </si>
  <si>
    <t>III</t>
  </si>
  <si>
    <t>OZELENJAVANJE</t>
  </si>
  <si>
    <t xml:space="preserve">Nabavka, transport i sadnja sadnica lišćarskog drveća sa busenom.
Sadnice treba da budu prave, zdrave, neoštećenog terminalnog pupoljka, dobro razvijenog korena, odnegovane u rasadniku. Pri sadnji dodati hidrogel i treset u količini od 25 l po sadnici. Ostali radovi prema opštim uslovima za izvođenje radova.
Obračun po komadu </t>
  </si>
  <si>
    <t>4.1</t>
  </si>
  <si>
    <t>Svega pod III:</t>
  </si>
  <si>
    <t>IV</t>
  </si>
  <si>
    <t>OSTALI RADOVI</t>
  </si>
  <si>
    <t>Nabavka, transport i ugradnja drvenih ankera za stabilizaciju lišćarskih sadnica, koji  se  pobijaju  u  zemlju  i  za  njih  se  vezuje  sadnica  kako  se  ne  bi  pomerala. Prečnik ankera mora biti min. 5cm ili ako su u pitanju četvorougaoni oblici, dimenzija ankera treba da bude minimum 6x6cm, ukupne dužine 2,5-3,0 m. Vezuju se ukrštenim gurtnama (trake širine oko 5cm) i/ili žicom, za deblo koje se prethodno zaštiti gumenom ili jutanom obujmnicom. Za svaku sadnicu lišćara koriste se po dva ankera koje je potrebno lepo obraditi i premazati zaštitnim sredstvom za drvo.
Obračun po komadu</t>
  </si>
  <si>
    <t>Nabavka, transport i ugradnja perforiranog gibljivog drenažnog creva ø 50-70 mm radi zalivanja i aeracije sadnica. Kraj cevi se postavlja u visini busena, dok se ostali deo spiralno postavlja uz obod kasete. Drugi kraj creva postavlja se u blizini korenovog vrata i iznad zemlje je 5-10 cm. Za svaku kasetu potrebno je ~ 2,5 m creva.
Obračun po m</t>
  </si>
  <si>
    <t>m</t>
  </si>
  <si>
    <t>Svega pod IV:</t>
  </si>
  <si>
    <t>Strana 2.</t>
  </si>
  <si>
    <t>V</t>
  </si>
  <si>
    <t>REKONSTRUKCIJA TRAVNJAKA</t>
  </si>
  <si>
    <t>Rekonstrukcija postojećeg travnjaka setvom semena trave sa svim neophodnim agotehničkim operacijama. Normativ setve iznosi 40 gr/m2. Radove izvesti u skladu sa opštim uslovima za izvođenje radova.
Obračun po m2</t>
  </si>
  <si>
    <t>Svega pod V:</t>
  </si>
  <si>
    <t>VI</t>
  </si>
  <si>
    <t>ODRŽAVANJE ZELENILA</t>
  </si>
  <si>
    <t>Pod održavanjem zelenila podrazumevaju se radovi na odžavanju zelenila u trajanu od jedne godine, počev od dana završetka radova na podizanju zelenila. Radovi koji se obavljaju u toku jedne godine dati su u opštem opisu.
Za sve te radove uzima se 20% od ukupnog iznosa ozelenjavanja</t>
  </si>
  <si>
    <t>Svega pod VI:</t>
  </si>
  <si>
    <t>UKUPNO pod 1:</t>
  </si>
  <si>
    <t>B</t>
  </si>
  <si>
    <t>Lokacija: ULICA BRAĆE NEDIĆ (deonica kod OVC "Braća Nedić") na katastarskoj parceli 4339 – deo u KO Osečina</t>
  </si>
  <si>
    <t>Iskop jama za postavljanje AB cevi Ø 800. Jama je červrtastog oblika, dimenzija 100x100 0cm, dubine oko 120cm.  Materijal iz iskopa se utovara u vozilo i transportuje na deponiju do 5 km, u svemu prema opštim uslovima za izvođenje radova.
Obračun po m3</t>
  </si>
  <si>
    <t>m3</t>
  </si>
  <si>
    <t xml:space="preserve">Nabavka, transport i ispuna AB cevi Ø 800 zemljišnim supstratom 8prosečno 0,50m3 po kaseti), sačinjenog od oko 80% kvalitetne zemlje, 10% treseta ili pregorelog stajnjaka i 10% peska, sa dodavanjem hidrogela (10gr po sadnom mestu), u svemu prema opštim uslovima za izvođenje radova.
Obračun po m3. </t>
  </si>
  <si>
    <t>UGRADNJA KASETA ZA SADNJU SADNICA</t>
  </si>
  <si>
    <t>Nabavka, transport i ugradnja armiranobetonskih zaštitnih cevi za sprečavanje rasta korena u širinu, kružnog oblika unutrašnjeg prečnika 80cm, spoljašnjeg prečnika 96cm, dužine (dubine) oko 100cm. Cev se postavlja vertikalno na dno jame, u svemu prema opštem opštim uslovima za izvođenje radova.
Obračun po komadu</t>
  </si>
  <si>
    <t>Strana 3.</t>
  </si>
  <si>
    <t>5.1</t>
  </si>
  <si>
    <t>VII</t>
  </si>
  <si>
    <t>UKUPNO pod 2:</t>
  </si>
  <si>
    <t>C</t>
  </si>
  <si>
    <t>Prenos projekta na teren - trasiranje, razmeravanje, pravljenje belega i označavanje mesta za sadnju, u svemu prema opštim uslovima za izvođenje radova. U obeležavanju sadnica treba voditi računa o postojećim podzemnim i nadzemnim instalacijama koje treba proveriti u svakoj konkretnoj situaciji i uskladiti poziciju sadnje sa linijom podzemnih  instalacija, kao i sa nadzemnim instalacijama zbog očekivanog rasta stabla. Kod drvorednih sadnica se u tom slučaju može korigovati cela linija sadnje ukoliko instalacije smetaju duž ulice.
Obračun po m2</t>
  </si>
  <si>
    <t>Orezivanje postojećih poleglih četinara i ostalog šiblja, u svemu prema opštim uslovima za izvođenje radova.
Obračun paušalno</t>
  </si>
  <si>
    <t>pauš.</t>
  </si>
  <si>
    <t xml:space="preserve">Nabavka, transport i ispuna zemljišnog supstrata (prosečno 0,06 m3 po sadnom mestu), sačinjenog od oko 80% kvalitetne zemlje, 10% treseta ili pregorelog stajnjaka i 10% peska, sa dodavanjem hidrogela (10gr po sadnom mestu), u svemu prema opštim uslovima za izvođenje radova.
Obračun po sadnom mestu. </t>
  </si>
  <si>
    <t>Strana 4.</t>
  </si>
  <si>
    <t xml:space="preserve">Nabavka, transport i sadnja sadnica četinara sa busenom.
Sadnice treba da budu prave, zdrave, neoštećenog terminalnog pupoljka, dobro razvijenog korena, odnegovane u rasadniku. Pri sadnji dodati hidrogel i treset u količini od 15 l po sadnici. Ostali radovi prema opštim uslovima za izvođenje radova.
Obračun po komadu </t>
  </si>
  <si>
    <t>Juniperus sp.
Visina &gt;0,5 m</t>
  </si>
  <si>
    <t>4.2</t>
  </si>
  <si>
    <t>Pinus mugo
Visina &gt;0,3 m</t>
  </si>
  <si>
    <t>4.3</t>
  </si>
  <si>
    <t>Taxus baccata
Visina &gt;0,5 m</t>
  </si>
  <si>
    <t xml:space="preserve">Nabavka, transport i sadnja sadnica lišćarskog šiblja sa busenom.
Sadnice treba da budu prave, zdrave, neoštećenog terminalnog pupoljka, dobro razvijenog korena, odnegovane u rasadniku. Pri sadnji dodati hidrogel i treset u količini od 15 l po sadnici. Ostali radovi prema opštim uslovima za izvođenje radova.
Obračun po komadu </t>
  </si>
  <si>
    <t>Cotinus coggygria
Formiran žbun visine &gt; 0,60 m</t>
  </si>
  <si>
    <t>UKUPNO pod 3:</t>
  </si>
  <si>
    <t>9.3.6. REKAPITULACIJA RADOVA OZELENJAVANJA</t>
  </si>
  <si>
    <t>SVEGA (A-C):</t>
  </si>
  <si>
    <t>PDV (20%):</t>
  </si>
  <si>
    <t>UKUPNO:</t>
  </si>
  <si>
    <t>Fraxinus excelsior - kuglasti habitus
(opciono Corylus colurna)
Obim debla: 12-16 cm;
Visina &gt;2,5 m;
Visina debla bez grana:&gt;2,0 m</t>
  </si>
  <si>
    <t>Objekat: PLAN POŠUMLJAVANJA JAVNIH POVRŠINA U CILJU ZAŠTITE I OČUVANJA ŽIVOTNE SREDINE OSEČINE na katastarskim parcelama broj 4340/14, 4486, 4339-deo, 4493/6-deo, 4497/1-deo, sve u KO Osečina i 2453 KO Ostružanj</t>
  </si>
  <si>
    <t>Carpinus betulus - piramidalni habitus
Obim debla:12-16 cm;
Visina &gt;2,5 m</t>
  </si>
  <si>
    <t xml:space="preserve">Lokacija: KRUŽNI TOK U ULICI PERE JOVANOVIĆA KOMIRIĆANCA na  katastarskim parcelama broj 4493/6-deo, 4497/1-deo sve u KO Osečina i 2453-deo KO Ostružanj </t>
  </si>
  <si>
    <t>Lokacija: ULICA PILOTA MILENKA PAVLOVIĆ od 0+000 do 0+175 na katastarskim parcelama 4340/14 i 4486–deo u KO Osečina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</si>
</sst>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0" x14ac:knownFonts="1"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i/>
      <sz val="14"/>
      <name val="Arial"/>
      <family val="2"/>
      <charset val="238"/>
    </font>
    <font>
      <sz val="11"/>
      <name val="Times New Roman"/>
      <family val="1"/>
    </font>
    <font>
      <i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3" borderId="0" applyNumberFormat="0" applyBorder="0" applyAlignment="0" applyProtection="0"/>
    <xf numFmtId="0" fontId="4" fillId="5" borderId="1" applyNumberFormat="0" applyAlignment="0" applyProtection="0"/>
    <xf numFmtId="0" fontId="1" fillId="2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0"/>
    <xf numFmtId="0" fontId="19" fillId="0" borderId="0"/>
    <xf numFmtId="0" fontId="5" fillId="0" borderId="0"/>
  </cellStyleXfs>
  <cellXfs count="124">
    <xf numFmtId="0" fontId="0" fillId="0" borderId="0" xfId="0"/>
    <xf numFmtId="0" fontId="5" fillId="0" borderId="0" xfId="1" applyAlignment="1">
      <alignment horizontal="center" vertical="top" wrapText="1"/>
    </xf>
    <xf numFmtId="0" fontId="5" fillId="0" borderId="0" xfId="1" applyFont="1" applyAlignment="1">
      <alignment vertical="top" wrapText="1"/>
    </xf>
    <xf numFmtId="4" fontId="5" fillId="0" borderId="0" xfId="1" applyNumberFormat="1" applyAlignment="1">
      <alignment horizontal="center" vertical="top" wrapText="1"/>
    </xf>
    <xf numFmtId="4" fontId="5" fillId="0" borderId="0" xfId="1" applyNumberFormat="1" applyAlignment="1">
      <alignment horizontal="right" wrapText="1"/>
    </xf>
    <xf numFmtId="0" fontId="5" fillId="0" borderId="0" xfId="1" applyAlignment="1">
      <alignment vertical="top" wrapText="1"/>
    </xf>
    <xf numFmtId="0" fontId="6" fillId="0" borderId="0" xfId="1" applyFont="1" applyAlignment="1">
      <alignment horizontal="center" vertical="top" wrapText="1"/>
    </xf>
    <xf numFmtId="4" fontId="6" fillId="0" borderId="0" xfId="1" applyNumberFormat="1" applyFont="1" applyAlignment="1">
      <alignment horizontal="center" vertical="top" wrapText="1"/>
    </xf>
    <xf numFmtId="4" fontId="5" fillId="0" borderId="0" xfId="1" applyNumberFormat="1" applyFont="1" applyAlignment="1">
      <alignment horizontal="right" wrapText="1"/>
    </xf>
    <xf numFmtId="0" fontId="8" fillId="0" borderId="2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top" wrapText="1"/>
    </xf>
    <xf numFmtId="4" fontId="8" fillId="0" borderId="3" xfId="1" applyNumberFormat="1" applyFont="1" applyBorder="1" applyAlignment="1">
      <alignment horizontal="center" vertical="top" wrapText="1"/>
    </xf>
    <xf numFmtId="4" fontId="8" fillId="0" borderId="4" xfId="1" applyNumberFormat="1" applyFont="1" applyBorder="1" applyAlignment="1">
      <alignment horizontal="center" wrapText="1"/>
    </xf>
    <xf numFmtId="0" fontId="8" fillId="0" borderId="5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9" fillId="0" borderId="10" xfId="1" applyFont="1" applyBorder="1" applyAlignment="1">
      <alignment vertical="top" wrapText="1"/>
    </xf>
    <xf numFmtId="0" fontId="5" fillId="0" borderId="10" xfId="1" applyBorder="1" applyAlignment="1">
      <alignment horizontal="center" vertical="top" wrapText="1"/>
    </xf>
    <xf numFmtId="4" fontId="5" fillId="0" borderId="10" xfId="1" applyNumberFormat="1" applyBorder="1" applyAlignment="1">
      <alignment horizontal="center" wrapText="1"/>
    </xf>
    <xf numFmtId="4" fontId="5" fillId="0" borderId="11" xfId="1" applyNumberFormat="1" applyBorder="1" applyAlignment="1">
      <alignment horizontal="right" wrapText="1"/>
    </xf>
    <xf numFmtId="0" fontId="5" fillId="0" borderId="9" xfId="1" applyFont="1" applyBorder="1" applyAlignment="1">
      <alignment horizontal="center" vertical="top" wrapText="1"/>
    </xf>
    <xf numFmtId="0" fontId="5" fillId="0" borderId="10" xfId="1" applyFont="1" applyBorder="1" applyAlignment="1">
      <alignment vertical="top" wrapText="1"/>
    </xf>
    <xf numFmtId="0" fontId="5" fillId="0" borderId="10" xfId="1" applyFont="1" applyBorder="1" applyAlignment="1">
      <alignment horizontal="center" wrapText="1"/>
    </xf>
    <xf numFmtId="0" fontId="7" fillId="0" borderId="10" xfId="1" applyFont="1" applyBorder="1" applyAlignment="1">
      <alignment horizontal="right" vertical="top" wrapText="1"/>
    </xf>
    <xf numFmtId="0" fontId="7" fillId="0" borderId="10" xfId="1" applyFont="1" applyBorder="1" applyAlignment="1">
      <alignment horizontal="center" wrapText="1"/>
    </xf>
    <xf numFmtId="4" fontId="7" fillId="0" borderId="10" xfId="1" applyNumberFormat="1" applyFont="1" applyBorder="1" applyAlignment="1">
      <alignment horizontal="center" wrapText="1"/>
    </xf>
    <xf numFmtId="4" fontId="7" fillId="0" borderId="11" xfId="1" applyNumberFormat="1" applyFont="1" applyBorder="1" applyAlignment="1">
      <alignment horizontal="right" wrapText="1"/>
    </xf>
    <xf numFmtId="0" fontId="7" fillId="0" borderId="0" xfId="1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1" applyBorder="1" applyAlignment="1">
      <alignment horizontal="center" wrapText="1"/>
    </xf>
    <xf numFmtId="0" fontId="5" fillId="0" borderId="13" xfId="1" applyFont="1" applyBorder="1" applyAlignment="1">
      <alignment horizontal="center" vertical="top" wrapText="1"/>
    </xf>
    <xf numFmtId="0" fontId="5" fillId="0" borderId="10" xfId="2" applyFont="1" applyBorder="1" applyAlignment="1">
      <alignment vertical="top" wrapText="1"/>
    </xf>
    <xf numFmtId="0" fontId="5" fillId="0" borderId="10" xfId="2" applyBorder="1" applyAlignment="1">
      <alignment horizontal="center" wrapText="1"/>
    </xf>
    <xf numFmtId="4" fontId="5" fillId="0" borderId="10" xfId="2" applyNumberFormat="1" applyBorder="1" applyAlignment="1">
      <alignment horizontal="center" wrapText="1"/>
    </xf>
    <xf numFmtId="4" fontId="5" fillId="0" borderId="11" xfId="2" applyNumberForma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5" fillId="0" borderId="10" xfId="2" applyFont="1" applyBorder="1" applyAlignment="1">
      <alignment horizontal="center" wrapText="1"/>
    </xf>
    <xf numFmtId="164" fontId="5" fillId="0" borderId="10" xfId="2" applyNumberFormat="1" applyBorder="1" applyAlignment="1">
      <alignment horizontal="center" wrapText="1"/>
    </xf>
    <xf numFmtId="0" fontId="5" fillId="0" borderId="10" xfId="2" applyFont="1" applyFill="1" applyBorder="1" applyAlignment="1">
      <alignment vertical="top" wrapText="1"/>
    </xf>
    <xf numFmtId="0" fontId="5" fillId="0" borderId="10" xfId="2" applyFont="1" applyFill="1" applyBorder="1" applyAlignment="1">
      <alignment horizontal="center" wrapText="1"/>
    </xf>
    <xf numFmtId="4" fontId="5" fillId="0" borderId="10" xfId="2" applyNumberFormat="1" applyFont="1" applyFill="1" applyBorder="1" applyAlignment="1">
      <alignment horizontal="center" wrapText="1"/>
    </xf>
    <xf numFmtId="4" fontId="5" fillId="0" borderId="10" xfId="3" applyNumberFormat="1" applyFont="1" applyBorder="1" applyAlignment="1">
      <alignment horizontal="center" wrapText="1"/>
    </xf>
    <xf numFmtId="0" fontId="7" fillId="0" borderId="9" xfId="2" applyFont="1" applyBorder="1" applyAlignment="1">
      <alignment horizontal="center" vertical="top" wrapText="1"/>
    </xf>
    <xf numFmtId="0" fontId="9" fillId="0" borderId="10" xfId="2" applyFont="1" applyBorder="1" applyAlignment="1">
      <alignment vertical="top" wrapText="1"/>
    </xf>
    <xf numFmtId="0" fontId="5" fillId="0" borderId="0" xfId="2" applyAlignment="1">
      <alignment vertical="top" wrapText="1"/>
    </xf>
    <xf numFmtId="0" fontId="5" fillId="0" borderId="9" xfId="2" applyFont="1" applyBorder="1" applyAlignment="1">
      <alignment horizontal="center" vertical="top" wrapText="1"/>
    </xf>
    <xf numFmtId="0" fontId="5" fillId="0" borderId="13" xfId="2" applyBorder="1" applyAlignment="1">
      <alignment horizontal="center" vertical="top" wrapText="1"/>
    </xf>
    <xf numFmtId="0" fontId="7" fillId="0" borderId="14" xfId="2" applyFont="1" applyBorder="1" applyAlignment="1">
      <alignment horizontal="right" vertical="top" wrapText="1"/>
    </xf>
    <xf numFmtId="0" fontId="7" fillId="0" borderId="14" xfId="2" applyFont="1" applyBorder="1" applyAlignment="1">
      <alignment horizontal="center" wrapText="1"/>
    </xf>
    <xf numFmtId="4" fontId="7" fillId="0" borderId="14" xfId="2" applyNumberFormat="1" applyFont="1" applyBorder="1" applyAlignment="1">
      <alignment horizontal="center" wrapText="1"/>
    </xf>
    <xf numFmtId="4" fontId="7" fillId="0" borderId="15" xfId="2" applyNumberFormat="1" applyFont="1" applyBorder="1" applyAlignment="1">
      <alignment horizontal="right" wrapText="1"/>
    </xf>
    <xf numFmtId="0" fontId="7" fillId="0" borderId="0" xfId="2" applyFont="1" applyAlignment="1">
      <alignment vertical="top" wrapText="1"/>
    </xf>
    <xf numFmtId="0" fontId="5" fillId="0" borderId="10" xfId="2" applyBorder="1" applyAlignment="1">
      <alignment horizontal="center" vertical="top" wrapText="1"/>
    </xf>
    <xf numFmtId="9" fontId="5" fillId="0" borderId="10" xfId="2" applyNumberFormat="1" applyBorder="1" applyAlignment="1">
      <alignment horizontal="center" wrapText="1"/>
    </xf>
    <xf numFmtId="4" fontId="10" fillId="0" borderId="10" xfId="2" applyNumberFormat="1" applyFont="1" applyBorder="1" applyAlignment="1">
      <alignment horizontal="center" wrapText="1"/>
    </xf>
    <xf numFmtId="0" fontId="7" fillId="0" borderId="16" xfId="1" applyFont="1" applyBorder="1" applyAlignment="1">
      <alignment horizontal="center" vertical="top" wrapText="1"/>
    </xf>
    <xf numFmtId="0" fontId="6" fillId="0" borderId="17" xfId="1" applyFont="1" applyBorder="1" applyAlignment="1">
      <alignment horizontal="right" vertical="top" wrapText="1"/>
    </xf>
    <xf numFmtId="0" fontId="6" fillId="0" borderId="17" xfId="1" applyFont="1" applyBorder="1" applyAlignment="1">
      <alignment horizontal="center" wrapText="1"/>
    </xf>
    <xf numFmtId="4" fontId="6" fillId="0" borderId="17" xfId="1" applyNumberFormat="1" applyFont="1" applyBorder="1" applyAlignment="1">
      <alignment horizontal="center" wrapText="1"/>
    </xf>
    <xf numFmtId="4" fontId="6" fillId="0" borderId="18" xfId="1" applyNumberFormat="1" applyFont="1" applyBorder="1" applyAlignment="1">
      <alignment horizontal="right" wrapText="1"/>
    </xf>
    <xf numFmtId="0" fontId="7" fillId="0" borderId="5" xfId="1" applyFont="1" applyBorder="1" applyAlignment="1">
      <alignment horizontal="center" vertical="top" wrapText="1"/>
    </xf>
    <xf numFmtId="0" fontId="6" fillId="0" borderId="19" xfId="1" applyFont="1" applyBorder="1" applyAlignment="1">
      <alignment horizontal="right" vertical="top" wrapText="1"/>
    </xf>
    <xf numFmtId="0" fontId="6" fillId="0" borderId="0" xfId="1" applyFont="1" applyBorder="1" applyAlignment="1">
      <alignment horizontal="center" wrapText="1"/>
    </xf>
    <xf numFmtId="4" fontId="6" fillId="0" borderId="0" xfId="1" applyNumberFormat="1" applyFont="1" applyBorder="1" applyAlignment="1">
      <alignment horizontal="center" wrapText="1"/>
    </xf>
    <xf numFmtId="4" fontId="6" fillId="0" borderId="20" xfId="1" applyNumberFormat="1" applyFont="1" applyBorder="1" applyAlignment="1">
      <alignment horizontal="right" wrapText="1"/>
    </xf>
    <xf numFmtId="0" fontId="8" fillId="0" borderId="9" xfId="1" applyFont="1" applyBorder="1" applyAlignment="1">
      <alignment horizontal="center" vertical="top" wrapText="1"/>
    </xf>
    <xf numFmtId="0" fontId="7" fillId="0" borderId="21" xfId="1" applyFont="1" applyBorder="1" applyAlignment="1">
      <alignment horizontal="center" vertical="top" wrapText="1"/>
    </xf>
    <xf numFmtId="0" fontId="9" fillId="0" borderId="22" xfId="1" applyFont="1" applyBorder="1" applyAlignment="1">
      <alignment vertical="top" wrapText="1"/>
    </xf>
    <xf numFmtId="0" fontId="5" fillId="0" borderId="22" xfId="1" applyBorder="1" applyAlignment="1">
      <alignment horizontal="center" vertical="top" wrapText="1"/>
    </xf>
    <xf numFmtId="4" fontId="5" fillId="0" borderId="22" xfId="1" applyNumberFormat="1" applyBorder="1" applyAlignment="1">
      <alignment horizontal="center" wrapText="1"/>
    </xf>
    <xf numFmtId="4" fontId="5" fillId="0" borderId="23" xfId="1" applyNumberForma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7" fillId="0" borderId="10" xfId="2" applyFont="1" applyBorder="1" applyAlignment="1">
      <alignment horizontal="right" vertical="top" wrapText="1"/>
    </xf>
    <xf numFmtId="0" fontId="7" fillId="0" borderId="10" xfId="2" applyFont="1" applyBorder="1" applyAlignment="1">
      <alignment horizontal="center" wrapText="1"/>
    </xf>
    <xf numFmtId="4" fontId="7" fillId="0" borderId="10" xfId="2" applyNumberFormat="1" applyFont="1" applyBorder="1" applyAlignment="1">
      <alignment horizontal="center" wrapText="1"/>
    </xf>
    <xf numFmtId="4" fontId="7" fillId="0" borderId="11" xfId="2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" fontId="5" fillId="0" borderId="24" xfId="4" applyNumberFormat="1" applyFont="1" applyBorder="1" applyAlignment="1">
      <alignment horizontal="center" wrapText="1"/>
    </xf>
    <xf numFmtId="4" fontId="5" fillId="0" borderId="10" xfId="4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0" xfId="1" applyFont="1" applyAlignment="1">
      <alignment horizontal="center" vertical="top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vertical="top" wrapText="1"/>
    </xf>
    <xf numFmtId="4" fontId="7" fillId="0" borderId="0" xfId="1" applyNumberFormat="1" applyFont="1" applyAlignment="1">
      <alignment horizontal="right" wrapText="1"/>
    </xf>
    <xf numFmtId="0" fontId="13" fillId="0" borderId="0" xfId="1" applyFont="1" applyAlignment="1">
      <alignment vertical="top" wrapText="1"/>
    </xf>
    <xf numFmtId="0" fontId="6" fillId="0" borderId="0" xfId="1" applyFont="1" applyAlignment="1">
      <alignment horizontal="right" vertical="top" wrapText="1"/>
    </xf>
    <xf numFmtId="0" fontId="7" fillId="0" borderId="7" xfId="1" applyFont="1" applyBorder="1" applyAlignment="1">
      <alignment horizontal="center" vertical="top" wrapText="1"/>
    </xf>
    <xf numFmtId="3" fontId="7" fillId="0" borderId="7" xfId="1" applyNumberFormat="1" applyFont="1" applyBorder="1" applyAlignment="1">
      <alignment horizontal="center" wrapText="1"/>
    </xf>
    <xf numFmtId="0" fontId="14" fillId="0" borderId="0" xfId="1" applyFont="1" applyAlignment="1">
      <alignment horizontal="center" vertical="top" wrapText="1"/>
    </xf>
    <xf numFmtId="0" fontId="14" fillId="0" borderId="0" xfId="1" applyFont="1" applyAlignment="1">
      <alignment horizontal="right" vertical="top" wrapText="1"/>
    </xf>
    <xf numFmtId="0" fontId="14" fillId="0" borderId="25" xfId="1" applyFont="1" applyBorder="1" applyAlignment="1">
      <alignment horizontal="center" vertical="top" wrapText="1"/>
    </xf>
    <xf numFmtId="3" fontId="14" fillId="0" borderId="25" xfId="1" applyNumberFormat="1" applyFont="1" applyBorder="1" applyAlignment="1">
      <alignment horizontal="center" wrapText="1"/>
    </xf>
    <xf numFmtId="0" fontId="14" fillId="0" borderId="0" xfId="1" applyFont="1" applyAlignment="1">
      <alignment vertical="top" wrapText="1"/>
    </xf>
    <xf numFmtId="0" fontId="15" fillId="0" borderId="0" xfId="1" applyFont="1" applyAlignment="1">
      <alignment horizontal="center" vertical="top" wrapText="1"/>
    </xf>
    <xf numFmtId="0" fontId="15" fillId="0" borderId="0" xfId="1" applyFont="1" applyAlignment="1">
      <alignment horizontal="right" vertical="top" wrapText="1"/>
    </xf>
    <xf numFmtId="3" fontId="15" fillId="0" borderId="0" xfId="1" applyNumberFormat="1" applyFont="1" applyAlignment="1">
      <alignment horizontal="center" wrapText="1"/>
    </xf>
    <xf numFmtId="0" fontId="15" fillId="0" borderId="0" xfId="1" applyFont="1" applyAlignment="1">
      <alignment vertical="top" wrapText="1"/>
    </xf>
    <xf numFmtId="3" fontId="5" fillId="0" borderId="0" xfId="1" applyNumberForma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4" fontId="7" fillId="0" borderId="0" xfId="1" applyNumberFormat="1" applyFont="1" applyAlignment="1">
      <alignment vertical="top" wrapText="1"/>
    </xf>
    <xf numFmtId="4" fontId="15" fillId="0" borderId="0" xfId="1" applyNumberFormat="1" applyFont="1" applyAlignment="1">
      <alignment vertical="top" wrapText="1"/>
    </xf>
    <xf numFmtId="0" fontId="12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7" fillId="0" borderId="6" xfId="1" applyFont="1" applyBorder="1" applyAlignment="1">
      <alignment horizontal="left" vertical="top" wrapText="1"/>
    </xf>
    <xf numFmtId="0" fontId="7" fillId="0" borderId="7" xfId="1" applyFont="1" applyBorder="1" applyAlignment="1">
      <alignment horizontal="left" vertical="top" wrapText="1"/>
    </xf>
    <xf numFmtId="0" fontId="7" fillId="0" borderId="8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4" fontId="12" fillId="0" borderId="7" xfId="1" applyNumberFormat="1" applyFont="1" applyBorder="1" applyAlignment="1">
      <alignment horizontal="right" wrapText="1"/>
    </xf>
    <xf numFmtId="4" fontId="14" fillId="0" borderId="25" xfId="1" applyNumberFormat="1" applyFont="1" applyBorder="1" applyAlignment="1">
      <alignment horizontal="right" wrapText="1"/>
    </xf>
    <xf numFmtId="4" fontId="15" fillId="0" borderId="0" xfId="1" applyNumberFormat="1" applyFont="1" applyBorder="1" applyAlignment="1">
      <alignment horizontal="right" wrapText="1"/>
    </xf>
    <xf numFmtId="0" fontId="18" fillId="0" borderId="0" xfId="1" applyFont="1" applyAlignment="1">
      <alignment horizontal="center" wrapText="1"/>
    </xf>
    <xf numFmtId="0" fontId="13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4" fontId="6" fillId="0" borderId="0" xfId="1" applyNumberFormat="1" applyFont="1" applyAlignment="1">
      <alignment horizontal="right" wrapText="1"/>
    </xf>
  </cellXfs>
  <cellStyles count="12">
    <cellStyle name="Bad 2" xfId="5"/>
    <cellStyle name="Calculation 2" xfId="6"/>
    <cellStyle name="Good 2" xfId="7"/>
    <cellStyle name="Neutral 2" xfId="8"/>
    <cellStyle name="Normal" xfId="0" builtinId="0"/>
    <cellStyle name="Normal 2" xfId="9"/>
    <cellStyle name="Normal 3" xfId="10"/>
    <cellStyle name="Normal 4" xfId="11"/>
    <cellStyle name="Normal_JKP OBRENOVAC obračun" xfId="3"/>
    <cellStyle name="Normal_obracun izgrađenih površina (parter+zelenilo)  površina 1" xfId="4"/>
    <cellStyle name="Normal_Predmer i predračun gradac" xfId="1"/>
    <cellStyle name="Normal_Predmer i predračun gradac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E&#268;INA%20-%202024/OBRACUN%20IZGRA&#272;ENIH%20POVR&#352;INA%20%20POVR&#352;INA%20+%20PIP%20+%20SPECIFIKACIJA%20-%20OSE&#268;INA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 1"/>
      <sheetName val="specifikacija sadnog materijala"/>
      <sheetName val="iskaz sadnog materijala"/>
      <sheetName val="obracun zelenih površina "/>
      <sheetName val="PIP"/>
    </sheetNames>
    <sheetDataSet>
      <sheetData sheetId="0"/>
      <sheetData sheetId="1">
        <row r="3">
          <cell r="A3" t="str">
            <v xml:space="preserve">Objekat: PLAN POŠUMLJAVANJA JAVNIH POVRŠINA U CILJU ZAŠTITE I OČUVANJA ŽIVOTNE SREDINE OSEČINE na katastarskim parcelama broj 4340/14, 4486, 4339-deo i 4493/6-deo, sve u KO Osečina i 2453-deo, 2460/2-deo, sve u KO Ostružanj </v>
          </cell>
        </row>
      </sheetData>
      <sheetData sheetId="2"/>
      <sheetData sheetId="3">
        <row r="14">
          <cell r="D14">
            <v>25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view="pageBreakPreview" zoomScaleNormal="100" zoomScaleSheetLayoutView="100" workbookViewId="0">
      <selection activeCell="E76" sqref="E76"/>
    </sheetView>
  </sheetViews>
  <sheetFormatPr defaultRowHeight="12.75" x14ac:dyDescent="0.2"/>
  <cols>
    <col min="1" max="1" width="6.42578125" style="1" customWidth="1"/>
    <col min="2" max="2" width="50.42578125" style="2" customWidth="1"/>
    <col min="3" max="3" width="5" style="1" customWidth="1"/>
    <col min="4" max="4" width="9.5703125" style="3" customWidth="1"/>
    <col min="5" max="5" width="10.7109375" style="3" customWidth="1"/>
    <col min="6" max="6" width="13" style="4" customWidth="1"/>
    <col min="7" max="7" width="9.140625" style="5"/>
    <col min="8" max="8" width="31.7109375" style="5" customWidth="1"/>
    <col min="9" max="16384" width="9.140625" style="5"/>
  </cols>
  <sheetData>
    <row r="1" spans="1:6" ht="6" customHeight="1" x14ac:dyDescent="0.2"/>
    <row r="2" spans="1:6" ht="15.75" customHeight="1" x14ac:dyDescent="0.2">
      <c r="A2" s="110" t="s">
        <v>0</v>
      </c>
      <c r="B2" s="110"/>
      <c r="C2" s="110"/>
      <c r="D2" s="110"/>
      <c r="E2" s="110"/>
      <c r="F2" s="110"/>
    </row>
    <row r="3" spans="1:6" ht="37.5" customHeight="1" x14ac:dyDescent="0.2">
      <c r="A3" s="111" t="s">
        <v>72</v>
      </c>
      <c r="B3" s="111"/>
      <c r="C3" s="111"/>
      <c r="D3" s="111"/>
      <c r="E3" s="111"/>
      <c r="F3" s="111"/>
    </row>
    <row r="4" spans="1:6" ht="15" customHeight="1" thickBot="1" x14ac:dyDescent="0.25">
      <c r="A4" s="6"/>
      <c r="B4" s="6"/>
      <c r="C4" s="6"/>
      <c r="D4" s="6"/>
      <c r="E4" s="7"/>
      <c r="F4" s="8" t="s">
        <v>1</v>
      </c>
    </row>
    <row r="5" spans="1:6" s="1" customFormat="1" ht="13.5" customHeight="1" thickBot="1" x14ac:dyDescent="0.25">
      <c r="A5" s="9" t="s">
        <v>2</v>
      </c>
      <c r="B5" s="10" t="s">
        <v>3</v>
      </c>
      <c r="C5" s="11" t="s">
        <v>4</v>
      </c>
      <c r="D5" s="12" t="s">
        <v>5</v>
      </c>
      <c r="E5" s="12" t="s">
        <v>6</v>
      </c>
      <c r="F5" s="13" t="s">
        <v>7</v>
      </c>
    </row>
    <row r="6" spans="1:6" s="1" customFormat="1" ht="27.75" customHeight="1" thickTop="1" x14ac:dyDescent="0.2">
      <c r="A6" s="14" t="s">
        <v>8</v>
      </c>
      <c r="B6" s="112" t="s">
        <v>75</v>
      </c>
      <c r="C6" s="113"/>
      <c r="D6" s="113"/>
      <c r="E6" s="113"/>
      <c r="F6" s="114"/>
    </row>
    <row r="7" spans="1:6" x14ac:dyDescent="0.2">
      <c r="A7" s="15" t="s">
        <v>9</v>
      </c>
      <c r="B7" s="16" t="s">
        <v>10</v>
      </c>
      <c r="C7" s="17"/>
      <c r="D7" s="18"/>
      <c r="E7" s="18"/>
      <c r="F7" s="19"/>
    </row>
    <row r="8" spans="1:6" ht="142.5" customHeight="1" x14ac:dyDescent="0.2">
      <c r="A8" s="20">
        <v>1</v>
      </c>
      <c r="B8" s="21" t="s">
        <v>11</v>
      </c>
      <c r="C8" s="22" t="s">
        <v>12</v>
      </c>
      <c r="D8" s="18">
        <v>555</v>
      </c>
      <c r="E8" s="18"/>
      <c r="F8" s="19"/>
    </row>
    <row r="9" spans="1:6" s="27" customFormat="1" x14ac:dyDescent="0.2">
      <c r="A9" s="15"/>
      <c r="B9" s="23" t="s">
        <v>13</v>
      </c>
      <c r="C9" s="24"/>
      <c r="D9" s="25"/>
      <c r="E9" s="25"/>
      <c r="F9" s="26">
        <f>SUM(F8)</f>
        <v>0</v>
      </c>
    </row>
    <row r="10" spans="1:6" s="27" customFormat="1" x14ac:dyDescent="0.2">
      <c r="A10" s="15" t="s">
        <v>14</v>
      </c>
      <c r="B10" s="16" t="s">
        <v>15</v>
      </c>
      <c r="C10" s="24"/>
      <c r="D10" s="25"/>
      <c r="E10" s="25"/>
      <c r="F10" s="26"/>
    </row>
    <row r="11" spans="1:6" s="27" customFormat="1" ht="51" x14ac:dyDescent="0.2">
      <c r="A11" s="20">
        <v>2</v>
      </c>
      <c r="B11" s="28" t="s">
        <v>16</v>
      </c>
      <c r="C11" s="29" t="s">
        <v>17</v>
      </c>
      <c r="D11" s="30">
        <f>+'[1]obracun zelenih površina '!D14</f>
        <v>25</v>
      </c>
      <c r="E11" s="31"/>
      <c r="F11" s="19"/>
    </row>
    <row r="12" spans="1:6" s="27" customFormat="1" ht="77.25" customHeight="1" x14ac:dyDescent="0.2">
      <c r="A12" s="20">
        <v>3</v>
      </c>
      <c r="B12" s="28" t="s">
        <v>18</v>
      </c>
      <c r="C12" s="29" t="s">
        <v>17</v>
      </c>
      <c r="D12" s="30">
        <f>+D11</f>
        <v>25</v>
      </c>
      <c r="E12" s="31"/>
      <c r="F12" s="19"/>
    </row>
    <row r="13" spans="1:6" s="27" customFormat="1" x14ac:dyDescent="0.2">
      <c r="A13" s="15"/>
      <c r="B13" s="23" t="s">
        <v>19</v>
      </c>
      <c r="C13" s="24"/>
      <c r="D13" s="25"/>
      <c r="E13" s="25"/>
      <c r="F13" s="26">
        <f>SUM(F11:F12)</f>
        <v>0</v>
      </c>
    </row>
    <row r="14" spans="1:6" x14ac:dyDescent="0.2">
      <c r="A14" s="15" t="s">
        <v>20</v>
      </c>
      <c r="B14" s="16" t="s">
        <v>21</v>
      </c>
      <c r="C14" s="32"/>
      <c r="D14" s="18"/>
      <c r="E14" s="18"/>
      <c r="F14" s="19"/>
    </row>
    <row r="15" spans="1:6" ht="102.75" customHeight="1" x14ac:dyDescent="0.2">
      <c r="A15" s="33">
        <v>4</v>
      </c>
      <c r="B15" s="34" t="s">
        <v>22</v>
      </c>
      <c r="C15" s="35"/>
      <c r="D15" s="36"/>
      <c r="E15" s="36"/>
      <c r="F15" s="37"/>
    </row>
    <row r="16" spans="1:6" ht="68.25" customHeight="1" x14ac:dyDescent="0.2">
      <c r="A16" s="20" t="s">
        <v>23</v>
      </c>
      <c r="B16" s="106" t="s">
        <v>71</v>
      </c>
      <c r="C16" s="39" t="s">
        <v>17</v>
      </c>
      <c r="D16" s="39">
        <f>+'[1]obracun zelenih površina '!D14</f>
        <v>25</v>
      </c>
      <c r="E16" s="36"/>
      <c r="F16" s="37"/>
    </row>
    <row r="17" spans="1:6" s="27" customFormat="1" x14ac:dyDescent="0.2">
      <c r="A17" s="15"/>
      <c r="B17" s="23" t="s">
        <v>24</v>
      </c>
      <c r="C17" s="24"/>
      <c r="D17" s="25"/>
      <c r="E17" s="25"/>
      <c r="F17" s="26">
        <f>SUM(F16:F16)</f>
        <v>0</v>
      </c>
    </row>
    <row r="18" spans="1:6" x14ac:dyDescent="0.2">
      <c r="A18" s="15" t="s">
        <v>25</v>
      </c>
      <c r="B18" s="16" t="s">
        <v>26</v>
      </c>
      <c r="C18" s="32"/>
      <c r="D18" s="18"/>
      <c r="E18" s="18"/>
      <c r="F18" s="19"/>
    </row>
    <row r="19" spans="1:6" ht="152.25" customHeight="1" x14ac:dyDescent="0.2">
      <c r="A19" s="20">
        <v>5</v>
      </c>
      <c r="B19" s="34" t="s">
        <v>27</v>
      </c>
      <c r="C19" s="39" t="s">
        <v>17</v>
      </c>
      <c r="D19" s="40">
        <f>+D16*2</f>
        <v>50</v>
      </c>
      <c r="E19" s="18"/>
      <c r="F19" s="19"/>
    </row>
    <row r="20" spans="1:6" ht="91.5" customHeight="1" x14ac:dyDescent="0.2">
      <c r="A20" s="20">
        <v>6</v>
      </c>
      <c r="B20" s="41" t="s">
        <v>28</v>
      </c>
      <c r="C20" s="42" t="s">
        <v>29</v>
      </c>
      <c r="D20" s="43">
        <f>+D16*2.5</f>
        <v>62.5</v>
      </c>
      <c r="E20" s="44"/>
      <c r="F20" s="19"/>
    </row>
    <row r="21" spans="1:6" s="27" customFormat="1" x14ac:dyDescent="0.2">
      <c r="A21" s="15"/>
      <c r="B21" s="23" t="s">
        <v>30</v>
      </c>
      <c r="C21" s="24"/>
      <c r="D21" s="25"/>
      <c r="E21" s="25"/>
      <c r="F21" s="26">
        <f>SUM(F19:F20)</f>
        <v>0</v>
      </c>
    </row>
    <row r="22" spans="1:6" ht="15" customHeight="1" thickBot="1" x14ac:dyDescent="0.25">
      <c r="A22" s="6"/>
      <c r="B22" s="6"/>
      <c r="C22" s="6"/>
      <c r="D22" s="6"/>
      <c r="E22" s="7"/>
      <c r="F22" s="8" t="s">
        <v>31</v>
      </c>
    </row>
    <row r="23" spans="1:6" s="1" customFormat="1" ht="13.5" customHeight="1" thickBot="1" x14ac:dyDescent="0.25">
      <c r="A23" s="9" t="s">
        <v>2</v>
      </c>
      <c r="B23" s="10" t="s">
        <v>3</v>
      </c>
      <c r="C23" s="11" t="s">
        <v>4</v>
      </c>
      <c r="D23" s="12" t="s">
        <v>5</v>
      </c>
      <c r="E23" s="12" t="s">
        <v>6</v>
      </c>
      <c r="F23" s="13" t="s">
        <v>7</v>
      </c>
    </row>
    <row r="24" spans="1:6" s="47" customFormat="1" ht="13.5" thickTop="1" x14ac:dyDescent="0.2">
      <c r="A24" s="45" t="s">
        <v>32</v>
      </c>
      <c r="B24" s="46" t="s">
        <v>33</v>
      </c>
      <c r="C24" s="35"/>
      <c r="D24" s="36"/>
      <c r="E24" s="36"/>
      <c r="F24" s="37"/>
    </row>
    <row r="25" spans="1:6" s="47" customFormat="1" ht="63.75" customHeight="1" x14ac:dyDescent="0.2">
      <c r="A25" s="48">
        <v>7</v>
      </c>
      <c r="B25" s="34" t="s">
        <v>34</v>
      </c>
      <c r="C25" s="35" t="s">
        <v>12</v>
      </c>
      <c r="D25" s="43">
        <v>554</v>
      </c>
      <c r="E25" s="44"/>
      <c r="F25" s="19"/>
    </row>
    <row r="26" spans="1:6" s="54" customFormat="1" x14ac:dyDescent="0.2">
      <c r="A26" s="49"/>
      <c r="B26" s="50" t="s">
        <v>35</v>
      </c>
      <c r="C26" s="51"/>
      <c r="D26" s="52"/>
      <c r="E26" s="52"/>
      <c r="F26" s="53">
        <f>SUM(F25)</f>
        <v>0</v>
      </c>
    </row>
    <row r="27" spans="1:6" s="47" customFormat="1" x14ac:dyDescent="0.2">
      <c r="A27" s="45" t="s">
        <v>36</v>
      </c>
      <c r="B27" s="46" t="s">
        <v>37</v>
      </c>
      <c r="C27" s="35"/>
      <c r="D27" s="36"/>
      <c r="E27" s="36"/>
      <c r="F27" s="37"/>
    </row>
    <row r="28" spans="1:6" s="47" customFormat="1" ht="76.5" x14ac:dyDescent="0.2">
      <c r="A28" s="48">
        <v>8</v>
      </c>
      <c r="B28" s="34" t="s">
        <v>38</v>
      </c>
      <c r="C28" s="55"/>
      <c r="D28" s="56">
        <v>0.2</v>
      </c>
      <c r="E28" s="57">
        <f>+F17+F21+F26</f>
        <v>0</v>
      </c>
      <c r="F28" s="37">
        <f>+E28*D28</f>
        <v>0</v>
      </c>
    </row>
    <row r="29" spans="1:6" s="54" customFormat="1" ht="13.5" thickBot="1" x14ac:dyDescent="0.25">
      <c r="A29" s="49"/>
      <c r="B29" s="50" t="s">
        <v>39</v>
      </c>
      <c r="C29" s="51"/>
      <c r="D29" s="52"/>
      <c r="E29" s="52"/>
      <c r="F29" s="53">
        <f>SUM(F28)</f>
        <v>0</v>
      </c>
    </row>
    <row r="30" spans="1:6" s="27" customFormat="1" ht="17.25" thickTop="1" thickBot="1" x14ac:dyDescent="0.3">
      <c r="A30" s="58"/>
      <c r="B30" s="59" t="s">
        <v>40</v>
      </c>
      <c r="C30" s="60"/>
      <c r="D30" s="61"/>
      <c r="E30" s="61"/>
      <c r="F30" s="62">
        <f>+F29+F21+F17+F13+F9+F26</f>
        <v>0</v>
      </c>
    </row>
    <row r="31" spans="1:6" s="27" customFormat="1" ht="12" customHeight="1" thickTop="1" x14ac:dyDescent="0.25">
      <c r="A31" s="63"/>
      <c r="B31" s="64"/>
      <c r="C31" s="65"/>
      <c r="D31" s="66"/>
      <c r="E31" s="66"/>
      <c r="F31" s="67"/>
    </row>
    <row r="32" spans="1:6" s="27" customFormat="1" ht="27" customHeight="1" thickBot="1" x14ac:dyDescent="0.25">
      <c r="A32" s="68" t="s">
        <v>41</v>
      </c>
      <c r="B32" s="115" t="s">
        <v>42</v>
      </c>
      <c r="C32" s="115"/>
      <c r="D32" s="115"/>
      <c r="E32" s="115"/>
      <c r="F32" s="116"/>
    </row>
    <row r="33" spans="1:6" ht="13.5" thickTop="1" x14ac:dyDescent="0.2">
      <c r="A33" s="69" t="s">
        <v>9</v>
      </c>
      <c r="B33" s="70" t="s">
        <v>10</v>
      </c>
      <c r="C33" s="71"/>
      <c r="D33" s="72"/>
      <c r="E33" s="72"/>
      <c r="F33" s="73"/>
    </row>
    <row r="34" spans="1:6" ht="140.25" customHeight="1" x14ac:dyDescent="0.2">
      <c r="A34" s="20">
        <v>1</v>
      </c>
      <c r="B34" s="21" t="s">
        <v>11</v>
      </c>
      <c r="C34" s="22" t="s">
        <v>12</v>
      </c>
      <c r="D34" s="18">
        <v>170</v>
      </c>
      <c r="E34" s="18"/>
      <c r="F34" s="19"/>
    </row>
    <row r="35" spans="1:6" s="27" customFormat="1" x14ac:dyDescent="0.2">
      <c r="A35" s="15"/>
      <c r="B35" s="23" t="s">
        <v>13</v>
      </c>
      <c r="C35" s="24"/>
      <c r="D35" s="25"/>
      <c r="E35" s="25"/>
      <c r="F35" s="26">
        <f>SUM(F34)</f>
        <v>0</v>
      </c>
    </row>
    <row r="36" spans="1:6" s="47" customFormat="1" x14ac:dyDescent="0.2">
      <c r="A36" s="45" t="s">
        <v>14</v>
      </c>
      <c r="B36" s="46" t="s">
        <v>15</v>
      </c>
      <c r="C36" s="35"/>
      <c r="D36" s="36"/>
      <c r="E36" s="36"/>
      <c r="F36" s="37"/>
    </row>
    <row r="37" spans="1:6" s="47" customFormat="1" ht="77.25" customHeight="1" x14ac:dyDescent="0.2">
      <c r="A37" s="48">
        <v>2</v>
      </c>
      <c r="B37" s="74" t="s">
        <v>43</v>
      </c>
      <c r="C37" s="35" t="s">
        <v>44</v>
      </c>
      <c r="D37" s="36">
        <f>25*1*1*1.2</f>
        <v>30</v>
      </c>
      <c r="E37" s="36"/>
      <c r="F37" s="37"/>
    </row>
    <row r="38" spans="1:6" s="47" customFormat="1" ht="91.5" customHeight="1" x14ac:dyDescent="0.2">
      <c r="A38" s="48">
        <v>3</v>
      </c>
      <c r="B38" s="28" t="s">
        <v>45</v>
      </c>
      <c r="C38" s="35" t="s">
        <v>44</v>
      </c>
      <c r="D38" s="36">
        <f>25*0.5</f>
        <v>12.5</v>
      </c>
      <c r="E38" s="36"/>
      <c r="F38" s="37"/>
    </row>
    <row r="39" spans="1:6" s="54" customFormat="1" x14ac:dyDescent="0.2">
      <c r="A39" s="45"/>
      <c r="B39" s="75" t="s">
        <v>19</v>
      </c>
      <c r="C39" s="76"/>
      <c r="D39" s="77"/>
      <c r="E39" s="77"/>
      <c r="F39" s="78">
        <f>SUM(F37:F38)</f>
        <v>0</v>
      </c>
    </row>
    <row r="40" spans="1:6" s="47" customFormat="1" x14ac:dyDescent="0.2">
      <c r="A40" s="45" t="s">
        <v>20</v>
      </c>
      <c r="B40" s="46" t="s">
        <v>46</v>
      </c>
      <c r="C40" s="35"/>
      <c r="D40" s="36"/>
      <c r="E40" s="36"/>
      <c r="F40" s="37"/>
    </row>
    <row r="41" spans="1:6" s="47" customFormat="1" ht="92.25" customHeight="1" x14ac:dyDescent="0.2">
      <c r="A41" s="48">
        <v>4</v>
      </c>
      <c r="B41" s="79" t="s">
        <v>47</v>
      </c>
      <c r="C41" s="80" t="s">
        <v>17</v>
      </c>
      <c r="D41" s="81">
        <v>25</v>
      </c>
      <c r="E41" s="82"/>
      <c r="F41" s="37"/>
    </row>
    <row r="42" spans="1:6" s="54" customFormat="1" x14ac:dyDescent="0.2">
      <c r="A42" s="45"/>
      <c r="B42" s="75" t="s">
        <v>24</v>
      </c>
      <c r="C42" s="76"/>
      <c r="D42" s="77"/>
      <c r="E42" s="77"/>
      <c r="F42" s="78">
        <f>SUM(F41:F41)</f>
        <v>0</v>
      </c>
    </row>
    <row r="43" spans="1:6" x14ac:dyDescent="0.2">
      <c r="A43" s="15" t="s">
        <v>25</v>
      </c>
      <c r="B43" s="16" t="s">
        <v>21</v>
      </c>
      <c r="C43" s="32"/>
      <c r="D43" s="18"/>
      <c r="E43" s="18"/>
      <c r="F43" s="19"/>
    </row>
    <row r="44" spans="1:6" ht="101.25" customHeight="1" x14ac:dyDescent="0.2">
      <c r="A44" s="33">
        <v>5</v>
      </c>
      <c r="B44" s="34" t="s">
        <v>22</v>
      </c>
      <c r="C44" s="35"/>
      <c r="D44" s="36"/>
      <c r="E44" s="36"/>
      <c r="F44" s="37"/>
    </row>
    <row r="45" spans="1:6" ht="15" customHeight="1" thickBot="1" x14ac:dyDescent="0.25">
      <c r="A45" s="6"/>
      <c r="B45" s="6"/>
      <c r="C45" s="6"/>
      <c r="D45" s="6"/>
      <c r="E45" s="7"/>
      <c r="F45" s="8" t="s">
        <v>48</v>
      </c>
    </row>
    <row r="46" spans="1:6" s="1" customFormat="1" ht="13.5" customHeight="1" thickBot="1" x14ac:dyDescent="0.25">
      <c r="A46" s="9" t="s">
        <v>2</v>
      </c>
      <c r="B46" s="10" t="s">
        <v>3</v>
      </c>
      <c r="C46" s="11" t="s">
        <v>4</v>
      </c>
      <c r="D46" s="12" t="s">
        <v>5</v>
      </c>
      <c r="E46" s="12" t="s">
        <v>6</v>
      </c>
      <c r="F46" s="13" t="s">
        <v>7</v>
      </c>
    </row>
    <row r="47" spans="1:6" ht="39" customHeight="1" thickTop="1" x14ac:dyDescent="0.2">
      <c r="A47" s="20" t="s">
        <v>49</v>
      </c>
      <c r="B47" s="106" t="s">
        <v>73</v>
      </c>
      <c r="C47" s="39" t="s">
        <v>17</v>
      </c>
      <c r="D47" s="39">
        <v>25</v>
      </c>
      <c r="E47" s="36"/>
      <c r="F47" s="37"/>
    </row>
    <row r="48" spans="1:6" s="27" customFormat="1" x14ac:dyDescent="0.2">
      <c r="A48" s="15"/>
      <c r="B48" s="23" t="s">
        <v>30</v>
      </c>
      <c r="C48" s="24"/>
      <c r="D48" s="25"/>
      <c r="E48" s="25"/>
      <c r="F48" s="26">
        <f>SUM(F47:F47)</f>
        <v>0</v>
      </c>
    </row>
    <row r="49" spans="1:6" x14ac:dyDescent="0.2">
      <c r="A49" s="15" t="s">
        <v>32</v>
      </c>
      <c r="B49" s="16" t="s">
        <v>26</v>
      </c>
      <c r="C49" s="32"/>
      <c r="D49" s="18"/>
      <c r="E49" s="18"/>
      <c r="F49" s="19"/>
    </row>
    <row r="50" spans="1:6" ht="155.25" customHeight="1" x14ac:dyDescent="0.2">
      <c r="A50" s="20">
        <v>6</v>
      </c>
      <c r="B50" s="34" t="s">
        <v>27</v>
      </c>
      <c r="C50" s="39" t="s">
        <v>17</v>
      </c>
      <c r="D50" s="40">
        <f>+D47*2</f>
        <v>50</v>
      </c>
      <c r="E50" s="18"/>
      <c r="F50" s="19"/>
    </row>
    <row r="51" spans="1:6" ht="91.5" customHeight="1" x14ac:dyDescent="0.2">
      <c r="A51" s="20">
        <v>7</v>
      </c>
      <c r="B51" s="41" t="s">
        <v>28</v>
      </c>
      <c r="C51" s="42" t="s">
        <v>29</v>
      </c>
      <c r="D51" s="43">
        <f>+D47*2.5</f>
        <v>62.5</v>
      </c>
      <c r="E51" s="44"/>
      <c r="F51" s="19"/>
    </row>
    <row r="52" spans="1:6" s="27" customFormat="1" x14ac:dyDescent="0.2">
      <c r="A52" s="15"/>
      <c r="B52" s="23" t="s">
        <v>35</v>
      </c>
      <c r="C52" s="24"/>
      <c r="D52" s="25"/>
      <c r="E52" s="25"/>
      <c r="F52" s="26">
        <f>SUM(F50:F51)</f>
        <v>0</v>
      </c>
    </row>
    <row r="53" spans="1:6" s="47" customFormat="1" x14ac:dyDescent="0.2">
      <c r="A53" s="45" t="s">
        <v>36</v>
      </c>
      <c r="B53" s="46" t="s">
        <v>33</v>
      </c>
      <c r="C53" s="35"/>
      <c r="D53" s="36"/>
      <c r="E53" s="36"/>
      <c r="F53" s="37"/>
    </row>
    <row r="54" spans="1:6" s="47" customFormat="1" ht="63" customHeight="1" x14ac:dyDescent="0.2">
      <c r="A54" s="48">
        <v>8</v>
      </c>
      <c r="B54" s="34" t="s">
        <v>34</v>
      </c>
      <c r="C54" s="35" t="s">
        <v>12</v>
      </c>
      <c r="D54" s="43">
        <v>170</v>
      </c>
      <c r="E54" s="44"/>
      <c r="F54" s="19"/>
    </row>
    <row r="55" spans="1:6" s="54" customFormat="1" x14ac:dyDescent="0.2">
      <c r="A55" s="49"/>
      <c r="B55" s="50" t="s">
        <v>39</v>
      </c>
      <c r="C55" s="51"/>
      <c r="D55" s="52"/>
      <c r="E55" s="52"/>
      <c r="F55" s="53">
        <f>SUM(F54)</f>
        <v>0</v>
      </c>
    </row>
    <row r="56" spans="1:6" s="47" customFormat="1" x14ac:dyDescent="0.2">
      <c r="A56" s="45" t="s">
        <v>50</v>
      </c>
      <c r="B56" s="46" t="s">
        <v>37</v>
      </c>
      <c r="C56" s="35"/>
      <c r="D56" s="36"/>
      <c r="E56" s="36"/>
      <c r="F56" s="37"/>
    </row>
    <row r="57" spans="1:6" s="47" customFormat="1" ht="76.5" x14ac:dyDescent="0.2">
      <c r="A57" s="48">
        <v>9</v>
      </c>
      <c r="B57" s="34" t="s">
        <v>38</v>
      </c>
      <c r="C57" s="55"/>
      <c r="D57" s="56">
        <v>0.2</v>
      </c>
      <c r="E57" s="57">
        <f>+F55+F52+F48</f>
        <v>0</v>
      </c>
      <c r="F57" s="37">
        <f>+E57*D57</f>
        <v>0</v>
      </c>
    </row>
    <row r="58" spans="1:6" s="54" customFormat="1" ht="13.5" thickBot="1" x14ac:dyDescent="0.25">
      <c r="A58" s="49"/>
      <c r="B58" s="50" t="s">
        <v>39</v>
      </c>
      <c r="C58" s="51"/>
      <c r="D58" s="52"/>
      <c r="E58" s="52"/>
      <c r="F58" s="53">
        <f>SUM(F57)</f>
        <v>0</v>
      </c>
    </row>
    <row r="59" spans="1:6" s="27" customFormat="1" ht="17.25" thickTop="1" thickBot="1" x14ac:dyDescent="0.3">
      <c r="A59" s="58"/>
      <c r="B59" s="59" t="s">
        <v>51</v>
      </c>
      <c r="C59" s="60"/>
      <c r="D59" s="61"/>
      <c r="E59" s="61"/>
      <c r="F59" s="62">
        <f>+F35+F39+F42+F48+F52+F58+F55</f>
        <v>0</v>
      </c>
    </row>
    <row r="60" spans="1:6" s="27" customFormat="1" ht="27" customHeight="1" thickTop="1" x14ac:dyDescent="0.2">
      <c r="A60" s="68" t="s">
        <v>52</v>
      </c>
      <c r="B60" s="115" t="s">
        <v>74</v>
      </c>
      <c r="C60" s="115"/>
      <c r="D60" s="115"/>
      <c r="E60" s="115"/>
      <c r="F60" s="116"/>
    </row>
    <row r="61" spans="1:6" x14ac:dyDescent="0.2">
      <c r="A61" s="15" t="s">
        <v>9</v>
      </c>
      <c r="B61" s="16" t="s">
        <v>10</v>
      </c>
      <c r="C61" s="17"/>
      <c r="D61" s="18"/>
      <c r="E61" s="18"/>
      <c r="F61" s="19"/>
    </row>
    <row r="62" spans="1:6" ht="143.25" customHeight="1" x14ac:dyDescent="0.2">
      <c r="A62" s="20">
        <v>1</v>
      </c>
      <c r="B62" s="21" t="s">
        <v>53</v>
      </c>
      <c r="C62" s="22" t="s">
        <v>12</v>
      </c>
      <c r="D62" s="18">
        <v>555</v>
      </c>
      <c r="E62" s="18"/>
      <c r="F62" s="19"/>
    </row>
    <row r="63" spans="1:6" s="54" customFormat="1" ht="38.25" x14ac:dyDescent="0.2">
      <c r="A63" s="20">
        <v>2</v>
      </c>
      <c r="B63" s="28" t="s">
        <v>54</v>
      </c>
      <c r="C63" s="29" t="s">
        <v>55</v>
      </c>
      <c r="D63" s="83">
        <v>1</v>
      </c>
      <c r="E63" s="84">
        <v>12000</v>
      </c>
      <c r="F63" s="19"/>
    </row>
    <row r="64" spans="1:6" s="47" customFormat="1" ht="13.5" customHeight="1" x14ac:dyDescent="0.2">
      <c r="A64" s="15"/>
      <c r="B64" s="23" t="s">
        <v>13</v>
      </c>
      <c r="C64" s="24"/>
      <c r="D64" s="25"/>
      <c r="E64" s="25"/>
      <c r="F64" s="26">
        <f>SUM(F62:F63)</f>
        <v>0</v>
      </c>
    </row>
    <row r="65" spans="1:6" s="54" customFormat="1" x14ac:dyDescent="0.2">
      <c r="A65" s="15" t="s">
        <v>14</v>
      </c>
      <c r="B65" s="16" t="s">
        <v>15</v>
      </c>
      <c r="C65" s="24"/>
      <c r="D65" s="25"/>
      <c r="E65" s="25"/>
      <c r="F65" s="26"/>
    </row>
    <row r="66" spans="1:6" s="47" customFormat="1" ht="78.75" customHeight="1" x14ac:dyDescent="0.2">
      <c r="A66" s="20">
        <v>3</v>
      </c>
      <c r="B66" s="28" t="s">
        <v>56</v>
      </c>
      <c r="C66" s="29" t="s">
        <v>17</v>
      </c>
      <c r="D66" s="30">
        <v>14</v>
      </c>
      <c r="E66" s="31"/>
      <c r="F66" s="19"/>
    </row>
    <row r="67" spans="1:6" s="47" customFormat="1" ht="17.25" customHeight="1" x14ac:dyDescent="0.2">
      <c r="A67" s="15"/>
      <c r="B67" s="23" t="s">
        <v>19</v>
      </c>
      <c r="C67" s="24"/>
      <c r="D67" s="25"/>
      <c r="E67" s="25"/>
      <c r="F67" s="26">
        <f>SUM(F66)</f>
        <v>0</v>
      </c>
    </row>
    <row r="68" spans="1:6" ht="15" customHeight="1" thickBot="1" x14ac:dyDescent="0.25">
      <c r="A68" s="6"/>
      <c r="B68" s="6"/>
      <c r="C68" s="6"/>
      <c r="D68" s="6"/>
      <c r="E68" s="7"/>
      <c r="F68" s="8" t="s">
        <v>57</v>
      </c>
    </row>
    <row r="69" spans="1:6" s="1" customFormat="1" ht="13.5" customHeight="1" thickBot="1" x14ac:dyDescent="0.25">
      <c r="A69" s="9" t="s">
        <v>2</v>
      </c>
      <c r="B69" s="10" t="s">
        <v>3</v>
      </c>
      <c r="C69" s="11" t="s">
        <v>4</v>
      </c>
      <c r="D69" s="12" t="s">
        <v>5</v>
      </c>
      <c r="E69" s="12" t="s">
        <v>6</v>
      </c>
      <c r="F69" s="13" t="s">
        <v>7</v>
      </c>
    </row>
    <row r="70" spans="1:6" ht="13.5" thickTop="1" x14ac:dyDescent="0.2">
      <c r="A70" s="15" t="s">
        <v>20</v>
      </c>
      <c r="B70" s="16" t="s">
        <v>21</v>
      </c>
      <c r="C70" s="32"/>
      <c r="D70" s="18"/>
      <c r="E70" s="18"/>
      <c r="F70" s="19"/>
    </row>
    <row r="71" spans="1:6" ht="89.25" customHeight="1" x14ac:dyDescent="0.2">
      <c r="A71" s="33">
        <v>4</v>
      </c>
      <c r="B71" s="34" t="s">
        <v>58</v>
      </c>
      <c r="C71" s="35"/>
      <c r="D71" s="36"/>
      <c r="E71" s="36"/>
      <c r="F71" s="37"/>
    </row>
    <row r="72" spans="1:6" ht="25.5" customHeight="1" x14ac:dyDescent="0.2">
      <c r="A72" s="20" t="s">
        <v>23</v>
      </c>
      <c r="B72" s="85" t="s">
        <v>59</v>
      </c>
      <c r="C72" s="39" t="s">
        <v>17</v>
      </c>
      <c r="D72" s="39">
        <v>4</v>
      </c>
      <c r="E72" s="36"/>
      <c r="F72" s="37"/>
    </row>
    <row r="73" spans="1:6" ht="25.5" customHeight="1" x14ac:dyDescent="0.2">
      <c r="A73" s="20" t="s">
        <v>60</v>
      </c>
      <c r="B73" s="85" t="s">
        <v>61</v>
      </c>
      <c r="C73" s="39" t="s">
        <v>17</v>
      </c>
      <c r="D73" s="39">
        <v>3</v>
      </c>
      <c r="E73" s="36"/>
      <c r="F73" s="37"/>
    </row>
    <row r="74" spans="1:6" ht="25.5" customHeight="1" x14ac:dyDescent="0.2">
      <c r="A74" s="20" t="s">
        <v>62</v>
      </c>
      <c r="B74" s="85" t="s">
        <v>63</v>
      </c>
      <c r="C74" s="39" t="s">
        <v>17</v>
      </c>
      <c r="D74" s="39">
        <v>3</v>
      </c>
      <c r="E74" s="36"/>
      <c r="F74" s="37"/>
    </row>
    <row r="75" spans="1:6" ht="105.75" customHeight="1" x14ac:dyDescent="0.2">
      <c r="A75" s="33">
        <v>5</v>
      </c>
      <c r="B75" s="34" t="s">
        <v>64</v>
      </c>
      <c r="C75" s="35"/>
      <c r="D75" s="36"/>
      <c r="E75" s="36"/>
      <c r="F75" s="37"/>
    </row>
    <row r="76" spans="1:6" ht="25.5" customHeight="1" x14ac:dyDescent="0.2">
      <c r="A76" s="20" t="s">
        <v>49</v>
      </c>
      <c r="B76" s="38" t="s">
        <v>65</v>
      </c>
      <c r="C76" s="39" t="s">
        <v>17</v>
      </c>
      <c r="D76" s="39">
        <v>4</v>
      </c>
      <c r="E76" s="36"/>
      <c r="F76" s="37"/>
    </row>
    <row r="77" spans="1:6" s="27" customFormat="1" x14ac:dyDescent="0.2">
      <c r="A77" s="15"/>
      <c r="B77" s="23" t="s">
        <v>24</v>
      </c>
      <c r="C77" s="24"/>
      <c r="D77" s="25"/>
      <c r="E77" s="25"/>
      <c r="F77" s="26">
        <f>SUM(F72:F73:F74:F76)</f>
        <v>0</v>
      </c>
    </row>
    <row r="78" spans="1:6" s="47" customFormat="1" x14ac:dyDescent="0.2">
      <c r="A78" s="45" t="s">
        <v>25</v>
      </c>
      <c r="B78" s="46" t="s">
        <v>37</v>
      </c>
      <c r="C78" s="35"/>
      <c r="D78" s="36"/>
      <c r="E78" s="36"/>
      <c r="F78" s="37"/>
    </row>
    <row r="79" spans="1:6" s="47" customFormat="1" ht="76.5" x14ac:dyDescent="0.2">
      <c r="A79" s="48">
        <v>6</v>
      </c>
      <c r="B79" s="34" t="s">
        <v>38</v>
      </c>
      <c r="C79" s="55"/>
      <c r="D79" s="56">
        <v>0.2</v>
      </c>
      <c r="E79" s="57">
        <f>+F77</f>
        <v>0</v>
      </c>
      <c r="F79" s="37">
        <f>+E79*D79</f>
        <v>0</v>
      </c>
    </row>
    <row r="80" spans="1:6" s="54" customFormat="1" ht="13.5" thickBot="1" x14ac:dyDescent="0.25">
      <c r="A80" s="49"/>
      <c r="B80" s="50" t="s">
        <v>30</v>
      </c>
      <c r="C80" s="51"/>
      <c r="D80" s="52"/>
      <c r="E80" s="52"/>
      <c r="F80" s="53">
        <f>SUM(F79)</f>
        <v>0</v>
      </c>
    </row>
    <row r="81" spans="1:8" s="27" customFormat="1" ht="17.25" thickTop="1" thickBot="1" x14ac:dyDescent="0.3">
      <c r="A81" s="58"/>
      <c r="B81" s="59" t="s">
        <v>66</v>
      </c>
      <c r="C81" s="60"/>
      <c r="D81" s="61"/>
      <c r="E81" s="61"/>
      <c r="F81" s="62">
        <f>+F80+F77+F67+F64</f>
        <v>0</v>
      </c>
    </row>
    <row r="82" spans="1:8" ht="19.5" customHeight="1" thickTop="1" x14ac:dyDescent="0.2">
      <c r="A82" s="109" t="s">
        <v>67</v>
      </c>
      <c r="B82" s="109"/>
      <c r="C82" s="109"/>
      <c r="D82" s="109"/>
      <c r="E82" s="109"/>
      <c r="F82" s="109"/>
    </row>
    <row r="83" spans="1:8" ht="55.5" customHeight="1" x14ac:dyDescent="0.2">
      <c r="A83" s="121" t="str">
        <f>+A3</f>
        <v>Objekat: PLAN POŠUMLJAVANJA JAVNIH POVRŠINA U CILJU ZAŠTITE I OČUVANJA ŽIVOTNE SREDINE OSEČINE na katastarskim parcelama broj 4340/14, 4486, 4339-deo, 4493/6-deo, 4497/1-deo, sve u KO Osečina i 2453 KO Ostružanj</v>
      </c>
      <c r="B83" s="121"/>
      <c r="C83" s="121"/>
      <c r="D83" s="121"/>
      <c r="E83" s="121"/>
      <c r="F83" s="121"/>
    </row>
    <row r="84" spans="1:8" x14ac:dyDescent="0.2">
      <c r="A84" s="86"/>
      <c r="B84" s="27"/>
      <c r="C84" s="86"/>
      <c r="D84" s="87"/>
      <c r="E84" s="88"/>
      <c r="F84" s="89"/>
    </row>
    <row r="85" spans="1:8" s="90" customFormat="1" ht="47.25" customHeight="1" x14ac:dyDescent="0.25">
      <c r="A85" s="6" t="str">
        <f>+A6</f>
        <v>A</v>
      </c>
      <c r="B85" s="122" t="str">
        <f>+B6</f>
        <v>Lokacija: ULICA PILOTA MILENKA PAVLOVIĆ od 0+000 do 0+175 na katastarskim parcelama 4340/14 i 4486–deo u KO Osečina</v>
      </c>
      <c r="C85" s="122"/>
      <c r="D85" s="122"/>
      <c r="E85" s="123">
        <f>+F30</f>
        <v>0</v>
      </c>
      <c r="F85" s="123"/>
    </row>
    <row r="86" spans="1:8" s="90" customFormat="1" ht="30.75" customHeight="1" x14ac:dyDescent="0.25">
      <c r="A86" s="6" t="str">
        <f>+A32</f>
        <v>B</v>
      </c>
      <c r="B86" s="122" t="str">
        <f>+B32</f>
        <v>Lokacija: ULICA BRAĆE NEDIĆ (deonica kod OVC "Braća Nedić") na katastarskoj parceli 4339 – deo u KO Osečina</v>
      </c>
      <c r="C86" s="122"/>
      <c r="D86" s="122"/>
      <c r="E86" s="123">
        <f>+F59</f>
        <v>0</v>
      </c>
      <c r="F86" s="123"/>
    </row>
    <row r="87" spans="1:8" s="90" customFormat="1" ht="46.5" customHeight="1" thickBot="1" x14ac:dyDescent="0.3">
      <c r="A87" s="6" t="str">
        <f>+A60</f>
        <v>C</v>
      </c>
      <c r="B87" s="122" t="str">
        <f>+B60</f>
        <v xml:space="preserve">Lokacija: KRUŽNI TOK U ULICI PERE JOVANOVIĆA KOMIRIĆANCA na  katastarskim parcelama broj 4493/6-deo, 4497/1-deo sve u KO Osečina i 2453-deo KO Ostružanj </v>
      </c>
      <c r="C87" s="122"/>
      <c r="D87" s="122"/>
      <c r="E87" s="123">
        <f>+F81</f>
        <v>0</v>
      </c>
      <c r="F87" s="123"/>
    </row>
    <row r="88" spans="1:8" s="27" customFormat="1" ht="20.25" thickTop="1" x14ac:dyDescent="0.3">
      <c r="A88" s="86"/>
      <c r="B88" s="91" t="s">
        <v>68</v>
      </c>
      <c r="C88" s="92"/>
      <c r="D88" s="93"/>
      <c r="E88" s="117">
        <f>SUM(E85:F87)</f>
        <v>0</v>
      </c>
      <c r="F88" s="117"/>
      <c r="H88" s="107"/>
    </row>
    <row r="89" spans="1:8" s="98" customFormat="1" ht="17.25" thickBot="1" x14ac:dyDescent="0.3">
      <c r="A89" s="94"/>
      <c r="B89" s="95" t="s">
        <v>69</v>
      </c>
      <c r="C89" s="96"/>
      <c r="D89" s="97"/>
      <c r="E89" s="118">
        <f>+E88*0.2</f>
        <v>0</v>
      </c>
      <c r="F89" s="118"/>
    </row>
    <row r="90" spans="1:8" s="102" customFormat="1" ht="19.5" thickTop="1" x14ac:dyDescent="0.3">
      <c r="A90" s="99"/>
      <c r="B90" s="100" t="s">
        <v>70</v>
      </c>
      <c r="C90" s="99"/>
      <c r="D90" s="101"/>
      <c r="E90" s="119">
        <f>+E88+E89</f>
        <v>0</v>
      </c>
      <c r="F90" s="119"/>
      <c r="H90" s="108"/>
    </row>
    <row r="91" spans="1:8" x14ac:dyDescent="0.2">
      <c r="D91" s="103"/>
    </row>
    <row r="92" spans="1:8" x14ac:dyDescent="0.2">
      <c r="D92" s="103"/>
    </row>
    <row r="93" spans="1:8" ht="15" x14ac:dyDescent="0.25">
      <c r="D93" s="104"/>
    </row>
    <row r="94" spans="1:8" ht="15" x14ac:dyDescent="0.25">
      <c r="D94" s="105"/>
    </row>
    <row r="95" spans="1:8" x14ac:dyDescent="0.2">
      <c r="D95" s="103"/>
    </row>
    <row r="96" spans="1:8" x14ac:dyDescent="0.2">
      <c r="D96" s="103"/>
    </row>
    <row r="97" spans="1:6" x14ac:dyDescent="0.2">
      <c r="A97" s="5"/>
      <c r="B97" s="5"/>
      <c r="C97" s="5"/>
      <c r="D97" s="103"/>
      <c r="E97" s="5"/>
      <c r="F97" s="5"/>
    </row>
    <row r="98" spans="1:6" x14ac:dyDescent="0.2">
      <c r="A98" s="5"/>
      <c r="B98" s="5"/>
      <c r="C98" s="5"/>
      <c r="D98" s="103"/>
      <c r="E98" s="5"/>
      <c r="F98" s="5"/>
    </row>
    <row r="99" spans="1:6" x14ac:dyDescent="0.2">
      <c r="A99" s="5"/>
      <c r="B99" s="5"/>
      <c r="C99" s="5"/>
      <c r="D99" s="103"/>
      <c r="E99" s="5"/>
      <c r="F99" s="5"/>
    </row>
    <row r="122" spans="1:6" s="27" customFormat="1" ht="19.5" customHeight="1" x14ac:dyDescent="0.2">
      <c r="A122" s="120"/>
      <c r="B122" s="120"/>
      <c r="C122" s="120"/>
      <c r="D122" s="120"/>
      <c r="E122" s="120"/>
      <c r="F122" s="120"/>
    </row>
  </sheetData>
  <mergeCells count="17">
    <mergeCell ref="E88:F88"/>
    <mergeCell ref="E89:F89"/>
    <mergeCell ref="E90:F90"/>
    <mergeCell ref="A122:F122"/>
    <mergeCell ref="A83:F83"/>
    <mergeCell ref="B85:D85"/>
    <mergeCell ref="E85:F85"/>
    <mergeCell ref="B86:D86"/>
    <mergeCell ref="E86:F86"/>
    <mergeCell ref="B87:D87"/>
    <mergeCell ref="E87:F87"/>
    <mergeCell ref="A82:F82"/>
    <mergeCell ref="A2:F2"/>
    <mergeCell ref="A3:F3"/>
    <mergeCell ref="B6:F6"/>
    <mergeCell ref="B32:F32"/>
    <mergeCell ref="B60:F60"/>
  </mergeCells>
  <printOptions horizontalCentered="1"/>
  <pageMargins left="0.7" right="0.2" top="0.25" bottom="0.25" header="0.3" footer="0.3"/>
  <pageSetup paperSize="9" scale="91" orientation="portrait" r:id="rId1"/>
  <headerFooter alignWithMargins="0"/>
  <rowBreaks count="4" manualBreakCount="4">
    <brk id="21" max="5" man="1"/>
    <brk id="44" max="5" man="1"/>
    <brk id="67" max="5" man="1"/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PIP</vt:lpstr>
      <vt:lpstr>PIP!Print_Area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slavko</dc:creator>
  <cp:lastModifiedBy>PC</cp:lastModifiedBy>
  <cp:lastPrinted>2024-01-26T12:19:04Z</cp:lastPrinted>
  <dcterms:created xsi:type="dcterms:W3CDTF">2024-01-23T15:57:47Z</dcterms:created>
  <dcterms:modified xsi:type="dcterms:W3CDTF">2024-07-05T10:18:21Z</dcterms:modified>
</cp:coreProperties>
</file>